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26" activeTab="1"/>
  </bookViews>
  <sheets>
    <sheet name="一般公共预算权责发生制改收付实现制调整" sheetId="1" r:id="rId1"/>
    <sheet name="政府性基金权责发生制改收付实现制调整" sheetId="2" r:id="rId2"/>
  </sheets>
  <definedNames>
    <definedName name="_xlnm.Print_Titles" localSheetId="0">'一般公共预算权责发生制改收付实现制调整'!$1:$4</definedName>
    <definedName name="_xlnm.Print_Titles" localSheetId="1">'政府性基金权责发生制改收付实现制调整'!$1:$4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3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47852为部门结转资金，701为上年财力净结余较年初预算增加部分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C4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54221为部门结转资金，529为上年结余较年初预算增加部分</t>
        </r>
      </text>
    </comment>
  </commentList>
</comments>
</file>

<file path=xl/sharedStrings.xml><?xml version="1.0" encoding="utf-8"?>
<sst xmlns="http://schemas.openxmlformats.org/spreadsheetml/2006/main" count="159" uniqueCount="144">
  <si>
    <t>单位：万元</t>
  </si>
  <si>
    <t>2022年县本级一般公共预算调整表</t>
  </si>
  <si>
    <t>收入情况</t>
  </si>
  <si>
    <t>支出情况</t>
  </si>
  <si>
    <t>项目</t>
  </si>
  <si>
    <t>人大批准预算</t>
  </si>
  <si>
    <t>调整情况</t>
  </si>
  <si>
    <t>调整后</t>
  </si>
  <si>
    <t>一、本级收入</t>
  </si>
  <si>
    <t>一、本级支出</t>
  </si>
  <si>
    <t>（一）税收收入</t>
  </si>
  <si>
    <t xml:space="preserve">  1.一般公共服务支出</t>
  </si>
  <si>
    <t xml:space="preserve">    增值税</t>
  </si>
  <si>
    <t xml:space="preserve">  2.国防支出</t>
  </si>
  <si>
    <t xml:space="preserve">    企业所得税</t>
  </si>
  <si>
    <t xml:space="preserve">  3.公共安全支出</t>
  </si>
  <si>
    <t xml:space="preserve">    个人所得税</t>
  </si>
  <si>
    <t xml:space="preserve">  4.教育支出</t>
  </si>
  <si>
    <t xml:space="preserve">    资源税</t>
  </si>
  <si>
    <t xml:space="preserve">  5.科学技术支出</t>
  </si>
  <si>
    <t xml:space="preserve">    城市维护建设税</t>
  </si>
  <si>
    <t xml:space="preserve">  6.文化旅游体育与传媒支出</t>
  </si>
  <si>
    <t xml:space="preserve">    房产税</t>
  </si>
  <si>
    <t xml:space="preserve">  7.社会保障和就业支出</t>
  </si>
  <si>
    <t xml:space="preserve">    印花税</t>
  </si>
  <si>
    <t xml:space="preserve">  8.卫生健康支出</t>
  </si>
  <si>
    <t xml:space="preserve">    城镇土地使用税</t>
  </si>
  <si>
    <t xml:space="preserve">  9.节能环保支出</t>
  </si>
  <si>
    <t xml:space="preserve">    土地增值税</t>
  </si>
  <si>
    <t xml:space="preserve">  10.城乡社区支出</t>
  </si>
  <si>
    <t xml:space="preserve">    车船税</t>
  </si>
  <si>
    <t xml:space="preserve">  11.农林水支出</t>
  </si>
  <si>
    <t xml:space="preserve">    耕地占用税</t>
  </si>
  <si>
    <t xml:space="preserve">  12.交通运输支出</t>
  </si>
  <si>
    <t xml:space="preserve">    契税</t>
  </si>
  <si>
    <t xml:space="preserve">  13.资源勘探工业信息等支出</t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</si>
  <si>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环境保护税</t>
    </r>
  </si>
  <si>
    <t xml:space="preserve">  14.商业服务业等支出</t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</si>
  <si>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其他税收收入</t>
    </r>
  </si>
  <si>
    <t xml:space="preserve">  15.金融支出</t>
  </si>
  <si>
    <t>（二）非税收入</t>
  </si>
  <si>
    <t xml:space="preserve">  16.援助其他地区支出</t>
  </si>
  <si>
    <t xml:space="preserve">    行政事业性收费收入</t>
  </si>
  <si>
    <t xml:space="preserve">  17.自然资源海洋气象等支出</t>
  </si>
  <si>
    <t xml:space="preserve">    罚没收入</t>
  </si>
  <si>
    <t xml:space="preserve">  18.住房保障支出</t>
  </si>
  <si>
    <t xml:space="preserve">    国有资源（资产）有偿使用收入</t>
  </si>
  <si>
    <t xml:space="preserve">  19.粮油物资储备支出</t>
  </si>
  <si>
    <t xml:space="preserve">    专项收入</t>
  </si>
  <si>
    <t xml:space="preserve">  20.灾害防治及应急管理支出</t>
  </si>
  <si>
    <t xml:space="preserve">    政府性住房基金收入</t>
  </si>
  <si>
    <t xml:space="preserve">  21.预备费</t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</si>
  <si>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国有资本经营收入</t>
    </r>
  </si>
  <si>
    <t xml:space="preserve">  22.其他支出</t>
  </si>
  <si>
    <t xml:space="preserve">    捐赠收入</t>
  </si>
  <si>
    <t xml:space="preserve">  23.债务付息支出</t>
  </si>
  <si>
    <t xml:space="preserve">    其他收入</t>
  </si>
  <si>
    <t>二、上级补助收入</t>
  </si>
  <si>
    <t>二、上解支出</t>
  </si>
  <si>
    <t>三、下级上解收入</t>
  </si>
  <si>
    <t>三、补助下级支出</t>
  </si>
  <si>
    <t>四、上年结余收入</t>
  </si>
  <si>
    <t>四、调出资金</t>
  </si>
  <si>
    <t>五、调入资金</t>
  </si>
  <si>
    <t>五、地方政府一般债务还本支出</t>
  </si>
  <si>
    <t>六、地方政府一般债务转贷收入</t>
  </si>
  <si>
    <t>六、安排预算稳定调节基金</t>
  </si>
  <si>
    <t>七、动用预算稳定调节基金</t>
  </si>
  <si>
    <t>七、年终结余</t>
  </si>
  <si>
    <t>一般公共预算收入合计</t>
  </si>
  <si>
    <t>一般公共预算支出合计</t>
  </si>
  <si>
    <t>2022年县本级政府性基金预算调整表</t>
  </si>
  <si>
    <t xml:space="preserve">  1.农网还贷资金收入</t>
  </si>
  <si>
    <t xml:space="preserve">  1.文化旅游体育与传媒支出</t>
  </si>
  <si>
    <t xml:space="preserve">  2.海南省高等级公路车辆通行附加费收入</t>
  </si>
  <si>
    <t xml:space="preserve">    国家电影事业发展专项资金安排的支出</t>
  </si>
  <si>
    <t xml:space="preserve">  3.港口建设费收入</t>
  </si>
  <si>
    <t xml:space="preserve">    旅游发展基金支出</t>
  </si>
  <si>
    <t xml:space="preserve">  4.国家电影事业发展专项资金收入</t>
  </si>
  <si>
    <t xml:space="preserve">  2.社会保障和就业支出</t>
  </si>
  <si>
    <t xml:space="preserve">  5.国有土地收益基金收入</t>
  </si>
  <si>
    <t xml:space="preserve">    大中型水库移民后期扶持基金支出</t>
  </si>
  <si>
    <t xml:space="preserve">  6.农业土地开发资金收入</t>
  </si>
  <si>
    <t xml:space="preserve">    小型水库移民扶助基金安排的支出</t>
  </si>
  <si>
    <t xml:space="preserve">  7.国有土地使用权出让收入</t>
  </si>
  <si>
    <t xml:space="preserve">    小型水库移民扶助基金对应专项债务收入安排的支出</t>
  </si>
  <si>
    <t xml:space="preserve">  8.大中型水库库区基金收入</t>
  </si>
  <si>
    <t xml:space="preserve">  3.节能环保支出</t>
  </si>
  <si>
    <t xml:space="preserve">  9.彩票公益金收入</t>
  </si>
  <si>
    <t xml:space="preserve">    可再生能源电价附加收入安排的支出</t>
  </si>
  <si>
    <t xml:space="preserve">  10.城市基础设施配套费收入</t>
  </si>
  <si>
    <t xml:space="preserve">    废弃电器电子产品处理基金支出</t>
  </si>
  <si>
    <t xml:space="preserve">  11.小型水库移民扶助基金收入</t>
  </si>
  <si>
    <t xml:space="preserve">  4.城乡社区支出</t>
  </si>
  <si>
    <t xml:space="preserve">  12.国家重大水利工程建设基金收入</t>
  </si>
  <si>
    <t xml:space="preserve">    国有土地使用权出让收入安排的支出</t>
  </si>
  <si>
    <t xml:space="preserve">  13.车辆通行费</t>
  </si>
  <si>
    <t xml:space="preserve">    国有土地收益基金安排的支出</t>
  </si>
  <si>
    <t xml:space="preserve">  14.污水处理费收入</t>
  </si>
  <si>
    <t xml:space="preserve">    农业土地开发资金安排的支出</t>
  </si>
  <si>
    <t xml:space="preserve">  15.彩票发行机构和彩票销售机构的业务费用</t>
  </si>
  <si>
    <t xml:space="preserve">    城市基础设施配套费安排的支出</t>
  </si>
  <si>
    <t xml:space="preserve">  16.其他政府性基金收入</t>
  </si>
  <si>
    <t xml:space="preserve">    污水处理费安排的支出</t>
  </si>
  <si>
    <t xml:space="preserve">  17.专项债券对应项目专项收入</t>
  </si>
  <si>
    <t xml:space="preserve">    土地储备专项债券收入安排的支出</t>
  </si>
  <si>
    <t xml:space="preserve">    棚户区改造专项债券收入安排的支出</t>
  </si>
  <si>
    <t xml:space="preserve">    城市基础设施配套费对应专项债务收入安排的支出</t>
  </si>
  <si>
    <t xml:space="preserve">    污水处理费对应专项债务收入安排的支出</t>
  </si>
  <si>
    <t xml:space="preserve">  5.农林水支出</t>
  </si>
  <si>
    <t xml:space="preserve">    大中型水库库区基金安排的支出</t>
  </si>
  <si>
    <t xml:space="preserve">    三峡水库库区基金支出</t>
  </si>
  <si>
    <t xml:space="preserve">    国家重大水利工程建设基金安排的支出</t>
  </si>
  <si>
    <t xml:space="preserve">  6.交通运输支出</t>
  </si>
  <si>
    <t xml:space="preserve">    海南省高等级公路车辆通行附加安排的支出</t>
  </si>
  <si>
    <t xml:space="preserve">    车辆通行费安排的支出</t>
  </si>
  <si>
    <t xml:space="preserve">    港口建设费安排的支出</t>
  </si>
  <si>
    <t xml:space="preserve">    铁路建设基金支出</t>
  </si>
  <si>
    <t xml:space="preserve">  7.资源勘探信息等支出</t>
  </si>
  <si>
    <t xml:space="preserve">    农网还贷资金支出</t>
  </si>
  <si>
    <t xml:space="preserve">  8.金融支出</t>
  </si>
  <si>
    <t xml:space="preserve">    金融调控支出</t>
  </si>
  <si>
    <t xml:space="preserve">  9.其他支出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</si>
  <si>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</si>
  <si>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</si>
  <si>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彩票公益金安排的支出</t>
  </si>
  <si>
    <t xml:space="preserve">  10.债务付息支出</t>
  </si>
  <si>
    <t xml:space="preserve">  11.债务发行费用支出</t>
  </si>
  <si>
    <t>二、政府性基金转移收入</t>
  </si>
  <si>
    <t>二、政府性基金转移支付</t>
  </si>
  <si>
    <t xml:space="preserve">  政府性基金补助收入</t>
  </si>
  <si>
    <t xml:space="preserve">  政府性基金补助支出</t>
  </si>
  <si>
    <t xml:space="preserve">  政府性基金上解收入</t>
  </si>
  <si>
    <t xml:space="preserve">  政府性基金上解支出</t>
  </si>
  <si>
    <t>三、上年结余收入</t>
  </si>
  <si>
    <t>三、调出资金</t>
  </si>
  <si>
    <t>四、调入资金</t>
  </si>
  <si>
    <t>四、年终结余</t>
  </si>
  <si>
    <t>五、地方政府专项债务收入</t>
  </si>
  <si>
    <t>五、地方政府专项债务还本支出</t>
  </si>
  <si>
    <t>六、地方政府专项债务转贷收入</t>
  </si>
  <si>
    <t>六、地方政府专项债务转贷支出</t>
  </si>
  <si>
    <t>收入总计</t>
  </si>
  <si>
    <t>支出总计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</si>
</sst>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1" borderId="4" applyNumberFormat="0" applyAlignment="0" applyProtection="0"/>
    <xf numFmtId="0" fontId="36" fillId="22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21" borderId="7" applyNumberFormat="0" applyAlignment="0" applyProtection="0"/>
    <xf numFmtId="0" fontId="42" fillId="24" borderId="4" applyNumberFormat="0" applyAlignment="0" applyProtection="0"/>
    <xf numFmtId="0" fontId="43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8" applyNumberFormat="0" applyFont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41" applyFont="1" applyBorder="1" applyAlignment="1">
      <alignment horizontal="left" vertical="center" wrapText="1"/>
      <protection/>
    </xf>
    <xf numFmtId="176" fontId="4" fillId="0" borderId="9" xfId="41" applyNumberFormat="1" applyFont="1" applyBorder="1" applyAlignment="1">
      <alignment horizontal="center" vertical="center" wrapText="1"/>
      <protection/>
    </xf>
    <xf numFmtId="3" fontId="5" fillId="0" borderId="9" xfId="0" applyNumberFormat="1" applyFont="1" applyFill="1" applyBorder="1" applyAlignment="1" applyProtection="1">
      <alignment vertical="center"/>
      <protection/>
    </xf>
    <xf numFmtId="0" fontId="5" fillId="32" borderId="9" xfId="0" applyFont="1" applyFill="1" applyBorder="1" applyAlignment="1">
      <alignment horizontal="center" vertical="center"/>
    </xf>
    <xf numFmtId="176" fontId="5" fillId="0" borderId="9" xfId="41" applyNumberFormat="1" applyFont="1" applyBorder="1" applyAlignment="1">
      <alignment horizontal="center" vertical="center" wrapText="1"/>
      <protection/>
    </xf>
    <xf numFmtId="177" fontId="5" fillId="32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3" fontId="1" fillId="0" borderId="9" xfId="0" applyNumberFormat="1" applyFont="1" applyFill="1" applyBorder="1" applyAlignment="1" applyProtection="1">
      <alignment vertical="center"/>
      <protection/>
    </xf>
    <xf numFmtId="0" fontId="1" fillId="0" borderId="9" xfId="0" applyFont="1" applyFill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177" fontId="0" fillId="32" borderId="9" xfId="0" applyNumberFormat="1" applyFont="1" applyFill="1" applyBorder="1" applyAlignment="1">
      <alignment horizontal="center" vertical="center"/>
    </xf>
    <xf numFmtId="0" fontId="0" fillId="32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left" vertical="center"/>
    </xf>
    <xf numFmtId="1" fontId="4" fillId="32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177" fontId="4" fillId="32" borderId="9" xfId="0" applyNumberFormat="1" applyFon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 wrapText="1"/>
    </xf>
    <xf numFmtId="0" fontId="2" fillId="32" borderId="9" xfId="0" applyFont="1" applyFill="1" applyBorder="1" applyAlignment="1">
      <alignment horizontal="center" vertical="center"/>
    </xf>
    <xf numFmtId="177" fontId="2" fillId="32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 wrapText="1"/>
    </xf>
    <xf numFmtId="1" fontId="4" fillId="0" borderId="9" xfId="0" applyNumberFormat="1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>
      <alignment horizontal="center" vertical="center"/>
    </xf>
    <xf numFmtId="0" fontId="5" fillId="0" borderId="9" xfId="41" applyFont="1" applyBorder="1" applyAlignment="1">
      <alignment horizontal="left" vertical="center" wrapText="1"/>
      <protection/>
    </xf>
    <xf numFmtId="177" fontId="5" fillId="0" borderId="9" xfId="40" applyNumberFormat="1" applyFont="1" applyFill="1" applyBorder="1" applyAlignment="1">
      <alignment vertical="center" wrapText="1"/>
      <protection/>
    </xf>
    <xf numFmtId="176" fontId="5" fillId="0" borderId="9" xfId="0" applyNumberFormat="1" applyFont="1" applyFill="1" applyBorder="1" applyAlignment="1">
      <alignment horizontal="center" vertical="center" wrapText="1"/>
    </xf>
    <xf numFmtId="177" fontId="5" fillId="0" borderId="10" xfId="40" applyNumberFormat="1" applyFont="1" applyFill="1" applyBorder="1" applyAlignment="1">
      <alignment horizontal="left" vertical="center" wrapText="1"/>
      <protection/>
    </xf>
    <xf numFmtId="177" fontId="5" fillId="0" borderId="9" xfId="40" applyNumberFormat="1" applyFont="1" applyFill="1" applyBorder="1" applyAlignment="1">
      <alignment horizontal="left" vertical="center" wrapText="1"/>
      <protection/>
    </xf>
    <xf numFmtId="177" fontId="5" fillId="0" borderId="9" xfId="40" applyNumberFormat="1" applyFont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9年全县、县本级、乡级收支预算安排" xfId="40"/>
    <cellStyle name="常规_E7180000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="60" zoomScaleNormal="85" zoomScalePageLayoutView="0" workbookViewId="0" topLeftCell="A1">
      <pane ySplit="4" topLeftCell="A5" activePane="bottomLeft" state="frozen"/>
      <selection pane="topLeft" activeCell="A1" sqref="A1"/>
      <selection pane="bottomLeft" activeCell="A1" sqref="A1:IV1"/>
    </sheetView>
  </sheetViews>
  <sheetFormatPr defaultColWidth="9.00390625" defaultRowHeight="24.75" customHeight="1"/>
  <cols>
    <col min="1" max="1" width="32.421875" style="2" customWidth="1"/>
    <col min="2" max="2" width="13.7109375" style="3" customWidth="1"/>
    <col min="3" max="3" width="9.7109375" style="3" bestFit="1" customWidth="1"/>
    <col min="4" max="4" width="10.7109375" style="3" customWidth="1"/>
    <col min="5" max="5" width="32.140625" style="2" customWidth="1"/>
    <col min="6" max="6" width="13.7109375" style="2" customWidth="1"/>
    <col min="7" max="7" width="9.7109375" style="2" bestFit="1" customWidth="1"/>
    <col min="8" max="8" width="11.140625" style="2" customWidth="1"/>
    <col min="9" max="16384" width="9.00390625" style="2" customWidth="1"/>
  </cols>
  <sheetData>
    <row r="1" spans="1:8" ht="22.5">
      <c r="A1" s="38" t="s">
        <v>1</v>
      </c>
      <c r="B1" s="38"/>
      <c r="C1" s="38"/>
      <c r="D1" s="38"/>
      <c r="E1" s="38"/>
      <c r="F1" s="38"/>
      <c r="G1" s="38"/>
      <c r="H1" s="38"/>
    </row>
    <row r="2" spans="1:8" ht="24.75" customHeight="1">
      <c r="A2" s="40" t="s">
        <v>0</v>
      </c>
      <c r="B2" s="40"/>
      <c r="C2" s="40"/>
      <c r="D2" s="40"/>
      <c r="E2" s="40"/>
      <c r="F2" s="40"/>
      <c r="G2" s="40"/>
      <c r="H2" s="40"/>
    </row>
    <row r="3" spans="1:8" s="1" customFormat="1" ht="22.5" customHeight="1">
      <c r="A3" s="39" t="s">
        <v>2</v>
      </c>
      <c r="B3" s="39"/>
      <c r="C3" s="39"/>
      <c r="D3" s="39"/>
      <c r="E3" s="39" t="s">
        <v>3</v>
      </c>
      <c r="F3" s="39"/>
      <c r="G3" s="39"/>
      <c r="H3" s="39"/>
    </row>
    <row r="4" spans="1:8" ht="22.5" customHeight="1">
      <c r="A4" s="4" t="s">
        <v>4</v>
      </c>
      <c r="B4" s="4" t="s">
        <v>5</v>
      </c>
      <c r="C4" s="4" t="s">
        <v>6</v>
      </c>
      <c r="D4" s="4" t="s">
        <v>7</v>
      </c>
      <c r="E4" s="4"/>
      <c r="F4" s="4" t="s">
        <v>5</v>
      </c>
      <c r="G4" s="4" t="s">
        <v>6</v>
      </c>
      <c r="H4" s="4" t="s">
        <v>7</v>
      </c>
    </row>
    <row r="5" spans="1:8" ht="22.5" customHeight="1">
      <c r="A5" s="5" t="s">
        <v>8</v>
      </c>
      <c r="B5" s="6">
        <f>B6+B21</f>
        <v>34519</v>
      </c>
      <c r="C5" s="6">
        <f>C6+C21</f>
        <v>0</v>
      </c>
      <c r="D5" s="6">
        <f>D6+D21</f>
        <v>34519</v>
      </c>
      <c r="E5" s="5" t="s">
        <v>9</v>
      </c>
      <c r="F5" s="6">
        <f>SUM(F6:F28)</f>
        <v>152463</v>
      </c>
      <c r="G5" s="6">
        <f>SUM(G6:G28)</f>
        <v>73933</v>
      </c>
      <c r="H5" s="6">
        <f>SUM(H6:H28)</f>
        <v>226396</v>
      </c>
    </row>
    <row r="6" spans="1:8" ht="22.5" customHeight="1">
      <c r="A6" s="32" t="s">
        <v>10</v>
      </c>
      <c r="B6" s="9">
        <f>SUM(B7:B20)</f>
        <v>9034</v>
      </c>
      <c r="C6" s="9">
        <f>SUM(C7:C20)</f>
        <v>0</v>
      </c>
      <c r="D6" s="9">
        <f>SUM(D7:D20)</f>
        <v>9034</v>
      </c>
      <c r="E6" s="33" t="s">
        <v>11</v>
      </c>
      <c r="F6" s="9">
        <v>13332</v>
      </c>
      <c r="G6" s="13">
        <f>1198+114</f>
        <v>1312</v>
      </c>
      <c r="H6" s="14">
        <f>F6+G6</f>
        <v>14644</v>
      </c>
    </row>
    <row r="7" spans="1:8" ht="22.5" customHeight="1">
      <c r="A7" s="32" t="s">
        <v>12</v>
      </c>
      <c r="B7" s="11">
        <v>1278</v>
      </c>
      <c r="C7" s="11"/>
      <c r="D7" s="11">
        <f>B7+C7</f>
        <v>1278</v>
      </c>
      <c r="E7" s="33" t="s">
        <v>13</v>
      </c>
      <c r="F7" s="9">
        <v>21</v>
      </c>
      <c r="G7" s="13"/>
      <c r="H7" s="14">
        <f aca="true" t="shared" si="0" ref="H7:H36">F7+G7</f>
        <v>21</v>
      </c>
    </row>
    <row r="8" spans="1:8" ht="22.5" customHeight="1">
      <c r="A8" s="32" t="s">
        <v>14</v>
      </c>
      <c r="B8" s="11">
        <v>1050</v>
      </c>
      <c r="C8" s="11"/>
      <c r="D8" s="11">
        <f aca="true" t="shared" si="1" ref="D8:D20">B8+C8</f>
        <v>1050</v>
      </c>
      <c r="E8" s="33" t="s">
        <v>15</v>
      </c>
      <c r="F8" s="9">
        <v>7389</v>
      </c>
      <c r="G8" s="13">
        <v>1430</v>
      </c>
      <c r="H8" s="14">
        <f t="shared" si="0"/>
        <v>8819</v>
      </c>
    </row>
    <row r="9" spans="1:8" ht="22.5" customHeight="1">
      <c r="A9" s="32" t="s">
        <v>16</v>
      </c>
      <c r="B9" s="11">
        <v>121</v>
      </c>
      <c r="C9" s="11"/>
      <c r="D9" s="11">
        <f t="shared" si="1"/>
        <v>121</v>
      </c>
      <c r="E9" s="33" t="s">
        <v>17</v>
      </c>
      <c r="F9" s="9">
        <v>46408</v>
      </c>
      <c r="G9" s="13">
        <f>9700+1394+2833</f>
        <v>13927</v>
      </c>
      <c r="H9" s="14">
        <f t="shared" si="0"/>
        <v>60335</v>
      </c>
    </row>
    <row r="10" spans="1:8" ht="22.5" customHeight="1">
      <c r="A10" s="32" t="s">
        <v>18</v>
      </c>
      <c r="B10" s="11">
        <v>2</v>
      </c>
      <c r="C10" s="11"/>
      <c r="D10" s="11">
        <f t="shared" si="1"/>
        <v>2</v>
      </c>
      <c r="E10" s="33" t="s">
        <v>19</v>
      </c>
      <c r="F10" s="9">
        <v>220</v>
      </c>
      <c r="G10" s="13">
        <v>272</v>
      </c>
      <c r="H10" s="14">
        <f t="shared" si="0"/>
        <v>492</v>
      </c>
    </row>
    <row r="11" spans="1:8" ht="22.5" customHeight="1">
      <c r="A11" s="32" t="s">
        <v>20</v>
      </c>
      <c r="B11" s="11">
        <v>128</v>
      </c>
      <c r="C11" s="11"/>
      <c r="D11" s="11">
        <f t="shared" si="1"/>
        <v>128</v>
      </c>
      <c r="E11" s="33" t="s">
        <v>21</v>
      </c>
      <c r="F11" s="9">
        <v>709</v>
      </c>
      <c r="G11" s="13">
        <v>526</v>
      </c>
      <c r="H11" s="14">
        <f t="shared" si="0"/>
        <v>1235</v>
      </c>
    </row>
    <row r="12" spans="1:8" ht="22.5" customHeight="1">
      <c r="A12" s="32" t="s">
        <v>22</v>
      </c>
      <c r="B12" s="11">
        <v>50</v>
      </c>
      <c r="C12" s="11"/>
      <c r="D12" s="11">
        <f t="shared" si="1"/>
        <v>50</v>
      </c>
      <c r="E12" s="33" t="s">
        <v>23</v>
      </c>
      <c r="F12" s="9">
        <v>18341</v>
      </c>
      <c r="G12" s="13">
        <f>1131+10764</f>
        <v>11895</v>
      </c>
      <c r="H12" s="14">
        <f t="shared" si="0"/>
        <v>30236</v>
      </c>
    </row>
    <row r="13" spans="1:8" ht="22.5" customHeight="1">
      <c r="A13" s="32" t="s">
        <v>24</v>
      </c>
      <c r="B13" s="11">
        <v>28</v>
      </c>
      <c r="C13" s="11"/>
      <c r="D13" s="11">
        <f t="shared" si="1"/>
        <v>28</v>
      </c>
      <c r="E13" s="33" t="s">
        <v>25</v>
      </c>
      <c r="F13" s="9">
        <v>8571</v>
      </c>
      <c r="G13" s="13">
        <f>3597+8779</f>
        <v>12376</v>
      </c>
      <c r="H13" s="14">
        <f t="shared" si="0"/>
        <v>20947</v>
      </c>
    </row>
    <row r="14" spans="1:8" ht="22.5" customHeight="1">
      <c r="A14" s="32" t="s">
        <v>26</v>
      </c>
      <c r="B14" s="11">
        <v>181</v>
      </c>
      <c r="C14" s="11"/>
      <c r="D14" s="11">
        <f t="shared" si="1"/>
        <v>181</v>
      </c>
      <c r="E14" s="33" t="s">
        <v>27</v>
      </c>
      <c r="F14" s="9">
        <v>2101</v>
      </c>
      <c r="G14" s="13">
        <v>1203</v>
      </c>
      <c r="H14" s="14">
        <f t="shared" si="0"/>
        <v>3304</v>
      </c>
    </row>
    <row r="15" spans="1:8" ht="22.5" customHeight="1">
      <c r="A15" s="32" t="s">
        <v>28</v>
      </c>
      <c r="B15" s="11">
        <v>667</v>
      </c>
      <c r="C15" s="11"/>
      <c r="D15" s="11">
        <f t="shared" si="1"/>
        <v>667</v>
      </c>
      <c r="E15" s="33" t="s">
        <v>29</v>
      </c>
      <c r="F15" s="9">
        <v>10418</v>
      </c>
      <c r="G15" s="13">
        <f>3912+2000</f>
        <v>5912</v>
      </c>
      <c r="H15" s="14">
        <f t="shared" si="0"/>
        <v>16330</v>
      </c>
    </row>
    <row r="16" spans="1:8" ht="22.5" customHeight="1">
      <c r="A16" s="32" t="s">
        <v>30</v>
      </c>
      <c r="B16" s="11">
        <v>329</v>
      </c>
      <c r="C16" s="11"/>
      <c r="D16" s="11">
        <f t="shared" si="1"/>
        <v>329</v>
      </c>
      <c r="E16" s="33" t="s">
        <v>31</v>
      </c>
      <c r="F16" s="9">
        <v>19146</v>
      </c>
      <c r="G16" s="13">
        <f>14401+86</f>
        <v>14487</v>
      </c>
      <c r="H16" s="14">
        <f t="shared" si="0"/>
        <v>33633</v>
      </c>
    </row>
    <row r="17" spans="1:8" ht="22.5" customHeight="1">
      <c r="A17" s="32" t="s">
        <v>32</v>
      </c>
      <c r="B17" s="11">
        <v>1000</v>
      </c>
      <c r="C17" s="11"/>
      <c r="D17" s="11">
        <f t="shared" si="1"/>
        <v>1000</v>
      </c>
      <c r="E17" s="33" t="s">
        <v>33</v>
      </c>
      <c r="F17" s="9">
        <v>2735</v>
      </c>
      <c r="G17" s="13">
        <v>8897</v>
      </c>
      <c r="H17" s="14">
        <f t="shared" si="0"/>
        <v>11632</v>
      </c>
    </row>
    <row r="18" spans="1:8" ht="22.5" customHeight="1">
      <c r="A18" s="32" t="s">
        <v>34</v>
      </c>
      <c r="B18" s="11">
        <v>4200</v>
      </c>
      <c r="C18" s="11"/>
      <c r="D18" s="11">
        <f t="shared" si="1"/>
        <v>4200</v>
      </c>
      <c r="E18" s="33" t="s">
        <v>35</v>
      </c>
      <c r="F18" s="9">
        <v>0</v>
      </c>
      <c r="G18" s="13"/>
      <c r="H18" s="14">
        <f t="shared" si="0"/>
        <v>0</v>
      </c>
    </row>
    <row r="19" spans="1:8" ht="22.5" customHeight="1">
      <c r="A19" s="32" t="s">
        <v>36</v>
      </c>
      <c r="B19" s="11">
        <v>0</v>
      </c>
      <c r="C19" s="11"/>
      <c r="D19" s="11">
        <f t="shared" si="1"/>
        <v>0</v>
      </c>
      <c r="E19" s="33" t="s">
        <v>37</v>
      </c>
      <c r="F19" s="9">
        <v>324</v>
      </c>
      <c r="G19" s="13">
        <v>33</v>
      </c>
      <c r="H19" s="14">
        <f t="shared" si="0"/>
        <v>357</v>
      </c>
    </row>
    <row r="20" spans="1:8" ht="22.5" customHeight="1">
      <c r="A20" s="32" t="s">
        <v>38</v>
      </c>
      <c r="B20" s="11">
        <v>0</v>
      </c>
      <c r="C20" s="11"/>
      <c r="D20" s="11">
        <f t="shared" si="1"/>
        <v>0</v>
      </c>
      <c r="E20" s="33" t="s">
        <v>39</v>
      </c>
      <c r="F20" s="9">
        <v>0</v>
      </c>
      <c r="G20" s="13"/>
      <c r="H20" s="14">
        <f t="shared" si="0"/>
        <v>0</v>
      </c>
    </row>
    <row r="21" spans="1:8" ht="22.5" customHeight="1">
      <c r="A21" s="32" t="s">
        <v>40</v>
      </c>
      <c r="B21" s="9">
        <f>SUM(B22:B29)</f>
        <v>25485</v>
      </c>
      <c r="C21" s="9">
        <f>SUM(C22:C29)</f>
        <v>0</v>
      </c>
      <c r="D21" s="9">
        <f>SUM(D22:D29)</f>
        <v>25485</v>
      </c>
      <c r="E21" s="33" t="s">
        <v>41</v>
      </c>
      <c r="F21" s="9">
        <v>55</v>
      </c>
      <c r="G21" s="13"/>
      <c r="H21" s="14">
        <f t="shared" si="0"/>
        <v>55</v>
      </c>
    </row>
    <row r="22" spans="1:8" ht="22.5" customHeight="1">
      <c r="A22" s="32" t="s">
        <v>42</v>
      </c>
      <c r="B22" s="34">
        <v>2091</v>
      </c>
      <c r="C22" s="13"/>
      <c r="D22" s="14">
        <f>B22+C22</f>
        <v>2091</v>
      </c>
      <c r="E22" s="35" t="s">
        <v>43</v>
      </c>
      <c r="F22" s="9">
        <v>2111</v>
      </c>
      <c r="G22" s="13">
        <v>160</v>
      </c>
      <c r="H22" s="14">
        <f t="shared" si="0"/>
        <v>2271</v>
      </c>
    </row>
    <row r="23" spans="1:8" ht="22.5" customHeight="1">
      <c r="A23" s="32" t="s">
        <v>44</v>
      </c>
      <c r="B23" s="34">
        <v>4991</v>
      </c>
      <c r="C23" s="13"/>
      <c r="D23" s="14">
        <f aca="true" t="shared" si="2" ref="D23:D29">B23+C23</f>
        <v>4991</v>
      </c>
      <c r="E23" s="36" t="s">
        <v>45</v>
      </c>
      <c r="F23" s="9">
        <v>4610</v>
      </c>
      <c r="G23" s="13">
        <f>1+106</f>
        <v>107</v>
      </c>
      <c r="H23" s="14">
        <f t="shared" si="0"/>
        <v>4717</v>
      </c>
    </row>
    <row r="24" spans="1:8" ht="22.5" customHeight="1">
      <c r="A24" s="32" t="s">
        <v>46</v>
      </c>
      <c r="B24" s="34">
        <v>13385</v>
      </c>
      <c r="C24" s="13"/>
      <c r="D24" s="14">
        <f t="shared" si="2"/>
        <v>13385</v>
      </c>
      <c r="E24" s="37" t="s">
        <v>47</v>
      </c>
      <c r="F24" s="9">
        <v>304</v>
      </c>
      <c r="G24" s="13">
        <v>316</v>
      </c>
      <c r="H24" s="14">
        <f t="shared" si="0"/>
        <v>620</v>
      </c>
    </row>
    <row r="25" spans="1:8" ht="22.5" customHeight="1">
      <c r="A25" s="32" t="s">
        <v>48</v>
      </c>
      <c r="B25" s="34">
        <v>2400</v>
      </c>
      <c r="C25" s="13"/>
      <c r="D25" s="14">
        <f t="shared" si="2"/>
        <v>2400</v>
      </c>
      <c r="E25" s="37" t="s">
        <v>49</v>
      </c>
      <c r="F25" s="9">
        <v>1596</v>
      </c>
      <c r="G25" s="13">
        <f>1075+5</f>
        <v>1080</v>
      </c>
      <c r="H25" s="14">
        <f t="shared" si="0"/>
        <v>2676</v>
      </c>
    </row>
    <row r="26" spans="1:8" ht="22.5" customHeight="1">
      <c r="A26" s="32" t="s">
        <v>50</v>
      </c>
      <c r="B26" s="34">
        <v>80</v>
      </c>
      <c r="C26" s="13"/>
      <c r="D26" s="14">
        <f t="shared" si="2"/>
        <v>80</v>
      </c>
      <c r="E26" s="37" t="s">
        <v>51</v>
      </c>
      <c r="F26" s="9">
        <v>2010</v>
      </c>
      <c r="G26" s="13"/>
      <c r="H26" s="14">
        <f t="shared" si="0"/>
        <v>2010</v>
      </c>
    </row>
    <row r="27" spans="1:8" ht="22.5" customHeight="1">
      <c r="A27" s="32" t="s">
        <v>52</v>
      </c>
      <c r="B27" s="34">
        <v>0</v>
      </c>
      <c r="C27" s="13"/>
      <c r="D27" s="14">
        <f t="shared" si="2"/>
        <v>0</v>
      </c>
      <c r="E27" s="37" t="s">
        <v>53</v>
      </c>
      <c r="F27" s="9">
        <v>7732</v>
      </c>
      <c r="G27" s="13"/>
      <c r="H27" s="14">
        <f t="shared" si="0"/>
        <v>7732</v>
      </c>
    </row>
    <row r="28" spans="1:8" ht="22.5" customHeight="1">
      <c r="A28" s="32" t="s">
        <v>54</v>
      </c>
      <c r="B28" s="34">
        <v>2523</v>
      </c>
      <c r="C28" s="13"/>
      <c r="D28" s="14">
        <f t="shared" si="2"/>
        <v>2523</v>
      </c>
      <c r="E28" s="37" t="s">
        <v>55</v>
      </c>
      <c r="F28" s="9">
        <v>4330</v>
      </c>
      <c r="G28" s="13"/>
      <c r="H28" s="14">
        <f t="shared" si="0"/>
        <v>4330</v>
      </c>
    </row>
    <row r="29" spans="1:8" ht="22.5" customHeight="1">
      <c r="A29" s="32" t="s">
        <v>56</v>
      </c>
      <c r="B29" s="34">
        <v>15</v>
      </c>
      <c r="C29" s="13"/>
      <c r="D29" s="14">
        <f t="shared" si="2"/>
        <v>15</v>
      </c>
      <c r="E29" s="37"/>
      <c r="F29" s="9"/>
      <c r="G29" s="13"/>
      <c r="H29" s="14"/>
    </row>
    <row r="30" spans="1:8" ht="22.5" customHeight="1">
      <c r="A30" s="32"/>
      <c r="B30" s="34"/>
      <c r="C30" s="13"/>
      <c r="D30" s="13"/>
      <c r="E30" s="37"/>
      <c r="F30" s="9"/>
      <c r="G30" s="13"/>
      <c r="H30" s="14"/>
    </row>
    <row r="31" spans="1:8" ht="22.5" customHeight="1">
      <c r="A31" s="5" t="s">
        <v>57</v>
      </c>
      <c r="B31" s="34">
        <f>9700+28900+64239</f>
        <v>102839</v>
      </c>
      <c r="C31" s="13">
        <v>22687</v>
      </c>
      <c r="D31" s="14">
        <f aca="true" t="shared" si="3" ref="D31:D36">B31+C31</f>
        <v>125526</v>
      </c>
      <c r="E31" s="5" t="s">
        <v>58</v>
      </c>
      <c r="F31" s="9">
        <v>13692</v>
      </c>
      <c r="G31" s="13">
        <v>701</v>
      </c>
      <c r="H31" s="14">
        <f t="shared" si="0"/>
        <v>14393</v>
      </c>
    </row>
    <row r="32" spans="1:8" ht="22.5" customHeight="1">
      <c r="A32" s="5" t="s">
        <v>59</v>
      </c>
      <c r="B32" s="34">
        <v>12035</v>
      </c>
      <c r="C32" s="13"/>
      <c r="D32" s="14">
        <f t="shared" si="3"/>
        <v>12035</v>
      </c>
      <c r="E32" s="5" t="s">
        <v>60</v>
      </c>
      <c r="F32" s="9">
        <v>144</v>
      </c>
      <c r="G32" s="13"/>
      <c r="H32" s="14">
        <f t="shared" si="0"/>
        <v>144</v>
      </c>
    </row>
    <row r="33" spans="1:8" ht="22.5" customHeight="1">
      <c r="A33" s="5" t="s">
        <v>61</v>
      </c>
      <c r="B33" s="34">
        <v>347</v>
      </c>
      <c r="C33" s="13"/>
      <c r="D33" s="14">
        <f t="shared" si="3"/>
        <v>347</v>
      </c>
      <c r="E33" s="5" t="s">
        <v>62</v>
      </c>
      <c r="F33" s="9">
        <v>0</v>
      </c>
      <c r="G33" s="13"/>
      <c r="H33" s="14">
        <f t="shared" si="0"/>
        <v>0</v>
      </c>
    </row>
    <row r="34" spans="1:8" ht="22.5" customHeight="1">
      <c r="A34" s="5" t="s">
        <v>63</v>
      </c>
      <c r="B34" s="34">
        <v>9827</v>
      </c>
      <c r="C34" s="13"/>
      <c r="D34" s="14">
        <f t="shared" si="3"/>
        <v>9827</v>
      </c>
      <c r="E34" s="5" t="s">
        <v>64</v>
      </c>
      <c r="F34" s="9">
        <v>460</v>
      </c>
      <c r="G34" s="13"/>
      <c r="H34" s="14">
        <f t="shared" si="0"/>
        <v>460</v>
      </c>
    </row>
    <row r="35" spans="1:8" ht="22.5" customHeight="1">
      <c r="A35" s="5" t="s">
        <v>65</v>
      </c>
      <c r="B35" s="34">
        <v>0</v>
      </c>
      <c r="C35" s="13">
        <v>3394</v>
      </c>
      <c r="D35" s="14">
        <f t="shared" si="3"/>
        <v>3394</v>
      </c>
      <c r="E35" s="5" t="s">
        <v>66</v>
      </c>
      <c r="F35" s="9">
        <v>0</v>
      </c>
      <c r="G35" s="13"/>
      <c r="H35" s="14">
        <f t="shared" si="0"/>
        <v>0</v>
      </c>
    </row>
    <row r="36" spans="1:8" ht="22.5" customHeight="1">
      <c r="A36" s="5" t="s">
        <v>67</v>
      </c>
      <c r="B36" s="34">
        <v>7192</v>
      </c>
      <c r="C36" s="13">
        <f>47852+701</f>
        <v>48553</v>
      </c>
      <c r="D36" s="14">
        <f t="shared" si="3"/>
        <v>55745</v>
      </c>
      <c r="E36" s="5" t="s">
        <v>68</v>
      </c>
      <c r="F36" s="9">
        <v>0</v>
      </c>
      <c r="G36" s="13"/>
      <c r="H36" s="14">
        <f t="shared" si="0"/>
        <v>0</v>
      </c>
    </row>
    <row r="37" spans="1:8" ht="22.5" customHeight="1">
      <c r="A37" s="5"/>
      <c r="B37" s="34"/>
      <c r="C37" s="13"/>
      <c r="D37" s="13"/>
      <c r="E37" s="32"/>
      <c r="F37" s="9"/>
      <c r="G37" s="13"/>
      <c r="H37" s="14"/>
    </row>
    <row r="38" spans="1:8" ht="22.5" customHeight="1">
      <c r="A38" s="5" t="s">
        <v>69</v>
      </c>
      <c r="B38" s="6">
        <f>B5+B31+B32+B33+B34+B35+B36</f>
        <v>166759</v>
      </c>
      <c r="C38" s="6">
        <f>C5+C31+C32+C33+C34+C35+C36</f>
        <v>74634</v>
      </c>
      <c r="D38" s="6">
        <f>D5+D31+D32+D33+D34+D35+D36</f>
        <v>241393</v>
      </c>
      <c r="E38" s="5" t="s">
        <v>70</v>
      </c>
      <c r="F38" s="6">
        <f>SUM(F5,F31:F36)</f>
        <v>166759</v>
      </c>
      <c r="G38" s="6">
        <f>SUM(G5,G31:G36)</f>
        <v>74634</v>
      </c>
      <c r="H38" s="6">
        <f>SUM(H5,H31:H36)</f>
        <v>241393</v>
      </c>
    </row>
  </sheetData>
  <sheetProtection/>
  <mergeCells count="4">
    <mergeCell ref="A1:H1"/>
    <mergeCell ref="A3:D3"/>
    <mergeCell ref="E3:H3"/>
    <mergeCell ref="A2:H2"/>
  </mergeCells>
  <printOptions horizontalCentered="1"/>
  <pageMargins left="0.6299212598425197" right="0.6299212598425197" top="0.5905511811023623" bottom="0.5905511811023623" header="0.31496062992125984" footer="0.31496062992125984"/>
  <pageSetup horizontalDpi="600" verticalDpi="600" orientation="portrait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9" sqref="K9"/>
    </sheetView>
  </sheetViews>
  <sheetFormatPr defaultColWidth="9.00390625" defaultRowHeight="24.75" customHeight="1"/>
  <cols>
    <col min="1" max="1" width="39.8515625" style="2" customWidth="1"/>
    <col min="2" max="2" width="13.7109375" style="3" customWidth="1"/>
    <col min="3" max="3" width="9.7109375" style="3" bestFit="1" customWidth="1"/>
    <col min="4" max="4" width="8.421875" style="3" bestFit="1" customWidth="1"/>
    <col min="5" max="5" width="49.421875" style="2" customWidth="1"/>
    <col min="6" max="6" width="13.7109375" style="2" customWidth="1"/>
    <col min="7" max="8" width="9.7109375" style="2" bestFit="1" customWidth="1"/>
    <col min="9" max="16384" width="9.00390625" style="2" customWidth="1"/>
  </cols>
  <sheetData>
    <row r="1" spans="1:8" ht="33.75" customHeight="1">
      <c r="A1" s="38" t="s">
        <v>71</v>
      </c>
      <c r="B1" s="38"/>
      <c r="C1" s="38"/>
      <c r="D1" s="38"/>
      <c r="E1" s="38"/>
      <c r="F1" s="38"/>
      <c r="G1" s="38"/>
      <c r="H1" s="38"/>
    </row>
    <row r="2" spans="1:8" ht="24.75" customHeight="1">
      <c r="A2" s="40" t="s">
        <v>0</v>
      </c>
      <c r="B2" s="40"/>
      <c r="C2" s="40"/>
      <c r="D2" s="40"/>
      <c r="E2" s="40"/>
      <c r="F2" s="40"/>
      <c r="G2" s="40"/>
      <c r="H2" s="40"/>
    </row>
    <row r="3" spans="1:8" s="1" customFormat="1" ht="24.75" customHeight="1">
      <c r="A3" s="39" t="s">
        <v>2</v>
      </c>
      <c r="B3" s="39"/>
      <c r="C3" s="39"/>
      <c r="D3" s="39"/>
      <c r="E3" s="39" t="s">
        <v>3</v>
      </c>
      <c r="F3" s="39"/>
      <c r="G3" s="39"/>
      <c r="H3" s="39"/>
    </row>
    <row r="4" spans="1:8" ht="24.75" customHeight="1">
      <c r="A4" s="4" t="s">
        <v>4</v>
      </c>
      <c r="B4" s="4" t="s">
        <v>5</v>
      </c>
      <c r="C4" s="4" t="s">
        <v>6</v>
      </c>
      <c r="D4" s="4" t="s">
        <v>7</v>
      </c>
      <c r="E4" s="4"/>
      <c r="F4" s="4" t="s">
        <v>5</v>
      </c>
      <c r="G4" s="4" t="s">
        <v>6</v>
      </c>
      <c r="H4" s="4" t="s">
        <v>7</v>
      </c>
    </row>
    <row r="5" spans="1:8" s="1" customFormat="1" ht="24.75" customHeight="1">
      <c r="A5" s="5" t="s">
        <v>8</v>
      </c>
      <c r="B5" s="6">
        <f>SUM(B6:B22)</f>
        <v>58647</v>
      </c>
      <c r="C5" s="6">
        <f>SUM(C6:C22)</f>
        <v>0</v>
      </c>
      <c r="D5" s="6">
        <f>SUM(D6:D22)</f>
        <v>58647</v>
      </c>
      <c r="E5" s="5" t="s">
        <v>9</v>
      </c>
      <c r="F5" s="6">
        <f>SUM(F6,F9,F13,F16,F26,F30,F35,F37,F39,F43,F44)</f>
        <v>52281</v>
      </c>
      <c r="G5" s="6">
        <f>SUM(G6,G9,G13,G16,G26,G30,G35,G37,G39,G43,G44)</f>
        <v>97121</v>
      </c>
      <c r="H5" s="6">
        <f>SUM(H6,H9,H13,H16,H26,H30,H35,H37,H39,H43,H44)</f>
        <v>149402</v>
      </c>
    </row>
    <row r="6" spans="1:8" ht="24.75" customHeight="1">
      <c r="A6" s="7" t="s">
        <v>72</v>
      </c>
      <c r="B6" s="8">
        <v>0</v>
      </c>
      <c r="C6" s="9"/>
      <c r="D6" s="9">
        <f>B6+C6</f>
        <v>0</v>
      </c>
      <c r="E6" s="7" t="s">
        <v>73</v>
      </c>
      <c r="F6" s="10">
        <f>SUM(F7:F8)</f>
        <v>0</v>
      </c>
      <c r="G6" s="10">
        <f>SUM(G7:G8)</f>
        <v>0</v>
      </c>
      <c r="H6" s="10">
        <f>SUM(H7:H8)</f>
        <v>0</v>
      </c>
    </row>
    <row r="7" spans="1:8" ht="24.75" customHeight="1">
      <c r="A7" s="7" t="s">
        <v>74</v>
      </c>
      <c r="B7" s="8">
        <v>0</v>
      </c>
      <c r="C7" s="11"/>
      <c r="D7" s="9">
        <f aca="true" t="shared" si="0" ref="D7:D22">B7+C7</f>
        <v>0</v>
      </c>
      <c r="E7" s="12" t="s">
        <v>75</v>
      </c>
      <c r="F7" s="10">
        <v>0</v>
      </c>
      <c r="G7" s="13"/>
      <c r="H7" s="14">
        <f aca="true" t="shared" si="1" ref="H7:H44">F7+G7</f>
        <v>0</v>
      </c>
    </row>
    <row r="8" spans="1:8" ht="24.75" customHeight="1">
      <c r="A8" s="7" t="s">
        <v>76</v>
      </c>
      <c r="B8" s="8">
        <v>0</v>
      </c>
      <c r="C8" s="11"/>
      <c r="D8" s="9">
        <f t="shared" si="0"/>
        <v>0</v>
      </c>
      <c r="E8" s="12" t="s">
        <v>77</v>
      </c>
      <c r="F8" s="10">
        <v>0</v>
      </c>
      <c r="G8" s="13"/>
      <c r="H8" s="14">
        <f t="shared" si="1"/>
        <v>0</v>
      </c>
    </row>
    <row r="9" spans="1:8" ht="24.75" customHeight="1">
      <c r="A9" s="15" t="s">
        <v>78</v>
      </c>
      <c r="B9" s="8">
        <v>0</v>
      </c>
      <c r="C9" s="11"/>
      <c r="D9" s="9">
        <f t="shared" si="0"/>
        <v>0</v>
      </c>
      <c r="E9" s="7" t="s">
        <v>79</v>
      </c>
      <c r="F9" s="10">
        <f>SUM(F10:F12)</f>
        <v>215</v>
      </c>
      <c r="G9" s="10">
        <f>SUM(G10:G12)</f>
        <v>200</v>
      </c>
      <c r="H9" s="10">
        <f>SUM(H10:H12)</f>
        <v>415</v>
      </c>
    </row>
    <row r="10" spans="1:8" ht="24.75" customHeight="1">
      <c r="A10" s="15" t="s">
        <v>80</v>
      </c>
      <c r="B10" s="8">
        <v>1140</v>
      </c>
      <c r="C10" s="11"/>
      <c r="D10" s="9">
        <f t="shared" si="0"/>
        <v>1140</v>
      </c>
      <c r="E10" s="12" t="s">
        <v>81</v>
      </c>
      <c r="F10" s="10">
        <v>215</v>
      </c>
      <c r="G10" s="13">
        <v>200</v>
      </c>
      <c r="H10" s="14">
        <f t="shared" si="1"/>
        <v>415</v>
      </c>
    </row>
    <row r="11" spans="1:8" ht="24.75" customHeight="1">
      <c r="A11" s="15" t="s">
        <v>82</v>
      </c>
      <c r="B11" s="8">
        <v>650</v>
      </c>
      <c r="C11" s="11"/>
      <c r="D11" s="9">
        <f t="shared" si="0"/>
        <v>650</v>
      </c>
      <c r="E11" s="12" t="s">
        <v>83</v>
      </c>
      <c r="F11" s="10">
        <v>0</v>
      </c>
      <c r="G11" s="13"/>
      <c r="H11" s="14">
        <f t="shared" si="1"/>
        <v>0</v>
      </c>
    </row>
    <row r="12" spans="1:8" ht="24.75" customHeight="1">
      <c r="A12" s="15" t="s">
        <v>84</v>
      </c>
      <c r="B12" s="8">
        <v>53827</v>
      </c>
      <c r="C12" s="11"/>
      <c r="D12" s="9">
        <f t="shared" si="0"/>
        <v>53827</v>
      </c>
      <c r="E12" s="12" t="s">
        <v>85</v>
      </c>
      <c r="F12" s="10">
        <v>0</v>
      </c>
      <c r="G12" s="13"/>
      <c r="H12" s="14">
        <f t="shared" si="1"/>
        <v>0</v>
      </c>
    </row>
    <row r="13" spans="1:8" ht="24.75" customHeight="1">
      <c r="A13" s="15" t="s">
        <v>86</v>
      </c>
      <c r="B13" s="8">
        <v>0</v>
      </c>
      <c r="C13" s="11"/>
      <c r="D13" s="9">
        <f t="shared" si="0"/>
        <v>0</v>
      </c>
      <c r="E13" s="7" t="s">
        <v>87</v>
      </c>
      <c r="F13" s="10">
        <f>SUM(F14:F15)</f>
        <v>0</v>
      </c>
      <c r="G13" s="10">
        <f>SUM(G14:G15)</f>
        <v>0</v>
      </c>
      <c r="H13" s="10">
        <f>SUM(H14:H15)</f>
        <v>0</v>
      </c>
    </row>
    <row r="14" spans="1:8" ht="24.75" customHeight="1">
      <c r="A14" s="15" t="s">
        <v>88</v>
      </c>
      <c r="B14" s="8">
        <v>0</v>
      </c>
      <c r="C14" s="11"/>
      <c r="D14" s="9">
        <f t="shared" si="0"/>
        <v>0</v>
      </c>
      <c r="E14" s="7" t="s">
        <v>89</v>
      </c>
      <c r="F14" s="10">
        <v>0</v>
      </c>
      <c r="G14" s="13"/>
      <c r="H14" s="14">
        <f t="shared" si="1"/>
        <v>0</v>
      </c>
    </row>
    <row r="15" spans="1:8" ht="24.75" customHeight="1">
      <c r="A15" s="15" t="s">
        <v>90</v>
      </c>
      <c r="B15" s="8">
        <v>2000</v>
      </c>
      <c r="C15" s="11"/>
      <c r="D15" s="9">
        <f t="shared" si="0"/>
        <v>2000</v>
      </c>
      <c r="E15" s="7" t="s">
        <v>91</v>
      </c>
      <c r="F15" s="10">
        <v>0</v>
      </c>
      <c r="G15" s="13"/>
      <c r="H15" s="14">
        <f t="shared" si="1"/>
        <v>0</v>
      </c>
    </row>
    <row r="16" spans="1:8" ht="24.75" customHeight="1">
      <c r="A16" s="7" t="s">
        <v>92</v>
      </c>
      <c r="B16" s="8">
        <v>0</v>
      </c>
      <c r="C16" s="11"/>
      <c r="D16" s="9">
        <f t="shared" si="0"/>
        <v>0</v>
      </c>
      <c r="E16" s="7" t="s">
        <v>93</v>
      </c>
      <c r="F16" s="10">
        <f>SUM(F17:F25)</f>
        <v>42866</v>
      </c>
      <c r="G16" s="10">
        <f>SUM(G17:G25)</f>
        <v>3767</v>
      </c>
      <c r="H16" s="10">
        <f>SUM(H17:H25)</f>
        <v>46633</v>
      </c>
    </row>
    <row r="17" spans="1:8" ht="24.75" customHeight="1">
      <c r="A17" s="7" t="s">
        <v>94</v>
      </c>
      <c r="B17" s="8">
        <v>0</v>
      </c>
      <c r="C17" s="11"/>
      <c r="D17" s="9">
        <f t="shared" si="0"/>
        <v>0</v>
      </c>
      <c r="E17" s="7" t="s">
        <v>95</v>
      </c>
      <c r="F17" s="10">
        <v>39973</v>
      </c>
      <c r="G17" s="13">
        <v>2657</v>
      </c>
      <c r="H17" s="14">
        <f t="shared" si="1"/>
        <v>42630</v>
      </c>
    </row>
    <row r="18" spans="1:8" ht="24.75" customHeight="1">
      <c r="A18" s="7" t="s">
        <v>96</v>
      </c>
      <c r="B18" s="8">
        <v>0</v>
      </c>
      <c r="C18" s="11"/>
      <c r="D18" s="9">
        <f t="shared" si="0"/>
        <v>0</v>
      </c>
      <c r="E18" s="7" t="s">
        <v>97</v>
      </c>
      <c r="F18" s="10">
        <v>0</v>
      </c>
      <c r="G18" s="13"/>
      <c r="H18" s="14">
        <f t="shared" si="1"/>
        <v>0</v>
      </c>
    </row>
    <row r="19" spans="1:8" ht="24.75" customHeight="1">
      <c r="A19" s="15" t="s">
        <v>98</v>
      </c>
      <c r="B19" s="8">
        <v>1030</v>
      </c>
      <c r="C19" s="11"/>
      <c r="D19" s="9">
        <f t="shared" si="0"/>
        <v>1030</v>
      </c>
      <c r="E19" s="7" t="s">
        <v>99</v>
      </c>
      <c r="F19" s="10">
        <v>0</v>
      </c>
      <c r="G19" s="13"/>
      <c r="H19" s="14">
        <f t="shared" si="1"/>
        <v>0</v>
      </c>
    </row>
    <row r="20" spans="1:8" ht="24.75" customHeight="1">
      <c r="A20" s="7" t="s">
        <v>100</v>
      </c>
      <c r="B20" s="8">
        <v>0</v>
      </c>
      <c r="C20" s="11"/>
      <c r="D20" s="9">
        <f t="shared" si="0"/>
        <v>0</v>
      </c>
      <c r="E20" s="7" t="s">
        <v>101</v>
      </c>
      <c r="F20" s="10">
        <v>1863</v>
      </c>
      <c r="G20" s="13">
        <v>1110</v>
      </c>
      <c r="H20" s="14">
        <f t="shared" si="1"/>
        <v>2973</v>
      </c>
    </row>
    <row r="21" spans="1:8" ht="24.75" customHeight="1">
      <c r="A21" s="7" t="s">
        <v>102</v>
      </c>
      <c r="B21" s="8">
        <v>0</v>
      </c>
      <c r="C21" s="9">
        <f>SUM(C22:C29)</f>
        <v>0</v>
      </c>
      <c r="D21" s="9">
        <f t="shared" si="0"/>
        <v>0</v>
      </c>
      <c r="E21" s="7" t="s">
        <v>103</v>
      </c>
      <c r="F21" s="10">
        <v>1030</v>
      </c>
      <c r="G21" s="13"/>
      <c r="H21" s="14">
        <f t="shared" si="1"/>
        <v>1030</v>
      </c>
    </row>
    <row r="22" spans="1:8" ht="24.75" customHeight="1">
      <c r="A22" s="16" t="s">
        <v>104</v>
      </c>
      <c r="B22" s="8">
        <v>0</v>
      </c>
      <c r="C22" s="13"/>
      <c r="D22" s="9">
        <f t="shared" si="0"/>
        <v>0</v>
      </c>
      <c r="E22" s="7" t="s">
        <v>105</v>
      </c>
      <c r="F22" s="10">
        <v>0</v>
      </c>
      <c r="G22" s="13"/>
      <c r="H22" s="14">
        <f t="shared" si="1"/>
        <v>0</v>
      </c>
    </row>
    <row r="23" spans="1:8" ht="24.75" customHeight="1">
      <c r="A23" s="16"/>
      <c r="B23" s="8"/>
      <c r="C23" s="13"/>
      <c r="D23" s="14"/>
      <c r="E23" s="7" t="s">
        <v>106</v>
      </c>
      <c r="F23" s="10">
        <v>0</v>
      </c>
      <c r="G23" s="13"/>
      <c r="H23" s="14">
        <f t="shared" si="1"/>
        <v>0</v>
      </c>
    </row>
    <row r="24" spans="1:8" ht="24.75" customHeight="1">
      <c r="A24" s="7"/>
      <c r="B24" s="8"/>
      <c r="C24" s="13"/>
      <c r="D24" s="14"/>
      <c r="E24" s="7" t="s">
        <v>107</v>
      </c>
      <c r="F24" s="10">
        <v>0</v>
      </c>
      <c r="G24" s="13"/>
      <c r="H24" s="14">
        <f t="shared" si="1"/>
        <v>0</v>
      </c>
    </row>
    <row r="25" spans="1:8" ht="24.75" customHeight="1">
      <c r="A25" s="7"/>
      <c r="B25" s="8"/>
      <c r="C25" s="13"/>
      <c r="D25" s="14"/>
      <c r="E25" s="7" t="s">
        <v>108</v>
      </c>
      <c r="F25" s="10">
        <v>0</v>
      </c>
      <c r="G25" s="13"/>
      <c r="H25" s="14">
        <f t="shared" si="1"/>
        <v>0</v>
      </c>
    </row>
    <row r="26" spans="1:8" ht="24.75" customHeight="1">
      <c r="A26" s="7"/>
      <c r="B26" s="8"/>
      <c r="C26" s="13"/>
      <c r="D26" s="14"/>
      <c r="E26" s="7" t="s">
        <v>109</v>
      </c>
      <c r="F26" s="10">
        <f>SUM(F27:F29)</f>
        <v>6</v>
      </c>
      <c r="G26" s="10">
        <f>SUM(G27:G29)</f>
        <v>0</v>
      </c>
      <c r="H26" s="10">
        <f>SUM(H27:H29)</f>
        <v>6</v>
      </c>
    </row>
    <row r="27" spans="1:8" ht="24.75" customHeight="1">
      <c r="A27" s="7"/>
      <c r="B27" s="8"/>
      <c r="C27" s="13"/>
      <c r="D27" s="14"/>
      <c r="E27" s="17" t="s">
        <v>110</v>
      </c>
      <c r="F27" s="10">
        <v>6</v>
      </c>
      <c r="G27" s="13"/>
      <c r="H27" s="14">
        <f t="shared" si="1"/>
        <v>6</v>
      </c>
    </row>
    <row r="28" spans="1:8" ht="24.75" customHeight="1">
      <c r="A28" s="18"/>
      <c r="B28" s="8"/>
      <c r="C28" s="13"/>
      <c r="D28" s="14"/>
      <c r="E28" s="17" t="s">
        <v>111</v>
      </c>
      <c r="F28" s="10">
        <v>0</v>
      </c>
      <c r="G28" s="13"/>
      <c r="H28" s="14">
        <f t="shared" si="1"/>
        <v>0</v>
      </c>
    </row>
    <row r="29" spans="1:8" ht="24.75" customHeight="1">
      <c r="A29" s="18"/>
      <c r="B29" s="8"/>
      <c r="C29" s="13"/>
      <c r="D29" s="14"/>
      <c r="E29" s="17" t="s">
        <v>112</v>
      </c>
      <c r="F29" s="19">
        <v>0</v>
      </c>
      <c r="G29" s="13"/>
      <c r="H29" s="14">
        <f t="shared" si="1"/>
        <v>0</v>
      </c>
    </row>
    <row r="30" spans="1:8" ht="24.75" customHeight="1">
      <c r="A30" s="12"/>
      <c r="B30" s="8"/>
      <c r="C30" s="13"/>
      <c r="D30" s="13"/>
      <c r="E30" s="12" t="s">
        <v>113</v>
      </c>
      <c r="F30" s="10">
        <f>SUM(F31:F34)</f>
        <v>0</v>
      </c>
      <c r="G30" s="10">
        <f>SUM(G31:G34)</f>
        <v>221</v>
      </c>
      <c r="H30" s="10">
        <f>SUM(H31:H34)</f>
        <v>221</v>
      </c>
    </row>
    <row r="31" spans="1:8" ht="24.75" customHeight="1">
      <c r="A31" s="12"/>
      <c r="B31" s="8"/>
      <c r="C31" s="13"/>
      <c r="D31" s="13"/>
      <c r="E31" s="17" t="s">
        <v>114</v>
      </c>
      <c r="F31" s="19">
        <v>0</v>
      </c>
      <c r="G31" s="13"/>
      <c r="H31" s="14">
        <f t="shared" si="1"/>
        <v>0</v>
      </c>
    </row>
    <row r="32" spans="1:8" ht="24.75" customHeight="1">
      <c r="A32" s="12"/>
      <c r="B32" s="8"/>
      <c r="C32" s="13"/>
      <c r="D32" s="13"/>
      <c r="E32" s="17" t="s">
        <v>115</v>
      </c>
      <c r="F32" s="19">
        <v>0</v>
      </c>
      <c r="G32" s="13">
        <v>221</v>
      </c>
      <c r="H32" s="14">
        <f t="shared" si="1"/>
        <v>221</v>
      </c>
    </row>
    <row r="33" spans="1:8" ht="24.75" customHeight="1">
      <c r="A33" s="12"/>
      <c r="B33" s="8"/>
      <c r="C33" s="13"/>
      <c r="D33" s="13"/>
      <c r="E33" s="17" t="s">
        <v>116</v>
      </c>
      <c r="F33" s="19">
        <v>0</v>
      </c>
      <c r="G33" s="13"/>
      <c r="H33" s="14">
        <f t="shared" si="1"/>
        <v>0</v>
      </c>
    </row>
    <row r="34" spans="1:8" ht="24.75" customHeight="1">
      <c r="A34" s="12"/>
      <c r="B34" s="8"/>
      <c r="C34" s="13"/>
      <c r="D34" s="13"/>
      <c r="E34" s="17" t="s">
        <v>117</v>
      </c>
      <c r="F34" s="19">
        <v>0</v>
      </c>
      <c r="G34" s="13"/>
      <c r="H34" s="14">
        <f t="shared" si="1"/>
        <v>0</v>
      </c>
    </row>
    <row r="35" spans="1:8" ht="24.75" customHeight="1">
      <c r="A35" s="12"/>
      <c r="B35" s="8"/>
      <c r="C35" s="13"/>
      <c r="D35" s="14"/>
      <c r="E35" s="12" t="s">
        <v>118</v>
      </c>
      <c r="F35" s="10">
        <f>SUM(F36:F36)</f>
        <v>0</v>
      </c>
      <c r="G35" s="10">
        <f>SUM(G36:G36)</f>
        <v>0</v>
      </c>
      <c r="H35" s="10">
        <f>SUM(H36:H36)</f>
        <v>0</v>
      </c>
    </row>
    <row r="36" spans="1:8" ht="24.75" customHeight="1">
      <c r="A36" s="12"/>
      <c r="B36" s="8"/>
      <c r="C36" s="13"/>
      <c r="D36" s="14"/>
      <c r="E36" s="17" t="s">
        <v>119</v>
      </c>
      <c r="F36" s="19">
        <v>0</v>
      </c>
      <c r="G36" s="13"/>
      <c r="H36" s="14">
        <f t="shared" si="1"/>
        <v>0</v>
      </c>
    </row>
    <row r="37" spans="1:8" ht="24.75" customHeight="1">
      <c r="A37" s="12"/>
      <c r="B37" s="8"/>
      <c r="C37" s="13"/>
      <c r="D37" s="14"/>
      <c r="E37" s="12" t="s">
        <v>120</v>
      </c>
      <c r="F37" s="10">
        <f>F38</f>
        <v>0</v>
      </c>
      <c r="G37" s="10">
        <f>G38</f>
        <v>0</v>
      </c>
      <c r="H37" s="10">
        <f>H38</f>
        <v>0</v>
      </c>
    </row>
    <row r="38" spans="1:8" ht="24.75" customHeight="1">
      <c r="A38" s="7"/>
      <c r="B38" s="8"/>
      <c r="C38" s="13"/>
      <c r="D38" s="14"/>
      <c r="E38" s="17" t="s">
        <v>121</v>
      </c>
      <c r="F38" s="19">
        <v>0</v>
      </c>
      <c r="G38" s="13"/>
      <c r="H38" s="14">
        <f t="shared" si="1"/>
        <v>0</v>
      </c>
    </row>
    <row r="39" spans="1:8" ht="24.75" customHeight="1">
      <c r="A39" s="7"/>
      <c r="B39" s="8"/>
      <c r="C39" s="13"/>
      <c r="D39" s="14"/>
      <c r="E39" s="12" t="s">
        <v>122</v>
      </c>
      <c r="F39" s="10">
        <f>SUM(F40:F42)</f>
        <v>4192</v>
      </c>
      <c r="G39" s="10">
        <f>SUM(G40:G42)</f>
        <v>92933</v>
      </c>
      <c r="H39" s="10">
        <f>SUM(H40:H42)</f>
        <v>97125</v>
      </c>
    </row>
    <row r="40" spans="1:8" ht="24.75" customHeight="1">
      <c r="A40" s="7"/>
      <c r="B40" s="8"/>
      <c r="C40" s="13"/>
      <c r="D40" s="14"/>
      <c r="E40" s="17" t="s">
        <v>123</v>
      </c>
      <c r="F40" s="19">
        <v>3000</v>
      </c>
      <c r="G40" s="13">
        <f>42900+49805</f>
        <v>92705</v>
      </c>
      <c r="H40" s="14">
        <f t="shared" si="1"/>
        <v>95705</v>
      </c>
    </row>
    <row r="41" spans="1:8" ht="24.75" customHeight="1">
      <c r="A41" s="7"/>
      <c r="B41" s="20"/>
      <c r="C41" s="13"/>
      <c r="D41" s="13"/>
      <c r="E41" s="17" t="s">
        <v>124</v>
      </c>
      <c r="F41" s="19">
        <v>0</v>
      </c>
      <c r="G41" s="13"/>
      <c r="H41" s="14">
        <f t="shared" si="1"/>
        <v>0</v>
      </c>
    </row>
    <row r="42" spans="1:8" ht="24.75" customHeight="1">
      <c r="A42" s="7"/>
      <c r="B42" s="20"/>
      <c r="C42" s="6"/>
      <c r="D42" s="6"/>
      <c r="E42" s="17" t="s">
        <v>125</v>
      </c>
      <c r="F42" s="19">
        <v>1192</v>
      </c>
      <c r="G42" s="9">
        <v>228</v>
      </c>
      <c r="H42" s="14">
        <f t="shared" si="1"/>
        <v>1420</v>
      </c>
    </row>
    <row r="43" spans="1:8" ht="24.75" customHeight="1">
      <c r="A43" s="7"/>
      <c r="B43" s="20"/>
      <c r="C43" s="13"/>
      <c r="D43" s="13"/>
      <c r="E43" s="12" t="s">
        <v>126</v>
      </c>
      <c r="F43" s="19">
        <v>5002</v>
      </c>
      <c r="G43" s="19"/>
      <c r="H43" s="14">
        <f t="shared" si="1"/>
        <v>5002</v>
      </c>
    </row>
    <row r="44" spans="1:8" ht="24.75" customHeight="1">
      <c r="A44" s="7"/>
      <c r="B44" s="20"/>
      <c r="C44" s="13"/>
      <c r="D44" s="13"/>
      <c r="E44" s="12" t="s">
        <v>127</v>
      </c>
      <c r="F44" s="19">
        <v>0</v>
      </c>
      <c r="G44" s="13"/>
      <c r="H44" s="14">
        <f t="shared" si="1"/>
        <v>0</v>
      </c>
    </row>
    <row r="45" spans="1:8" ht="24.75" customHeight="1">
      <c r="A45" s="21"/>
      <c r="B45" s="20"/>
      <c r="C45" s="13"/>
      <c r="D45" s="13"/>
      <c r="E45" s="21"/>
      <c r="F45" s="19"/>
      <c r="G45" s="13"/>
      <c r="H45" s="14"/>
    </row>
    <row r="46" spans="1:8" s="1" customFormat="1" ht="24.75" customHeight="1">
      <c r="A46" s="22" t="s">
        <v>128</v>
      </c>
      <c r="B46" s="23">
        <f>SUM(B47:B48)</f>
        <v>1401</v>
      </c>
      <c r="C46" s="23">
        <f>SUM(C47:C48)</f>
        <v>0</v>
      </c>
      <c r="D46" s="23">
        <f>SUM(D47:D48)</f>
        <v>1401</v>
      </c>
      <c r="E46" s="24" t="s">
        <v>129</v>
      </c>
      <c r="F46" s="25">
        <f>SUM(F47:F48)</f>
        <v>0</v>
      </c>
      <c r="G46" s="25">
        <f>SUM(G47:G48)</f>
        <v>0</v>
      </c>
      <c r="H46" s="25">
        <f>SUM(H47:H48)</f>
        <v>0</v>
      </c>
    </row>
    <row r="47" spans="1:8" ht="24.75" customHeight="1">
      <c r="A47" s="18" t="s">
        <v>130</v>
      </c>
      <c r="B47" s="20">
        <v>1401</v>
      </c>
      <c r="C47" s="13"/>
      <c r="D47" s="13">
        <f aca="true" t="shared" si="2" ref="D47:D52">B47+C47</f>
        <v>1401</v>
      </c>
      <c r="E47" s="18" t="s">
        <v>131</v>
      </c>
      <c r="F47" s="19">
        <v>0</v>
      </c>
      <c r="G47" s="13"/>
      <c r="H47" s="26">
        <f aca="true" t="shared" si="3" ref="H47:H52">F47+G47</f>
        <v>0</v>
      </c>
    </row>
    <row r="48" spans="1:8" ht="24.75" customHeight="1">
      <c r="A48" s="18" t="s">
        <v>132</v>
      </c>
      <c r="B48" s="20">
        <v>0</v>
      </c>
      <c r="C48" s="13"/>
      <c r="D48" s="13">
        <f t="shared" si="2"/>
        <v>0</v>
      </c>
      <c r="E48" s="18" t="s">
        <v>133</v>
      </c>
      <c r="F48" s="19">
        <v>0</v>
      </c>
      <c r="G48" s="13"/>
      <c r="H48" s="26">
        <f t="shared" si="3"/>
        <v>0</v>
      </c>
    </row>
    <row r="49" spans="1:8" s="1" customFormat="1" ht="24.75" customHeight="1">
      <c r="A49" s="24" t="s">
        <v>134</v>
      </c>
      <c r="B49" s="27">
        <v>3427</v>
      </c>
      <c r="C49" s="4">
        <f>54221+529</f>
        <v>54750</v>
      </c>
      <c r="D49" s="4">
        <f t="shared" si="2"/>
        <v>58177</v>
      </c>
      <c r="E49" s="24" t="s">
        <v>135</v>
      </c>
      <c r="F49" s="28">
        <v>9827</v>
      </c>
      <c r="G49" s="4"/>
      <c r="H49" s="29">
        <f t="shared" si="3"/>
        <v>9827</v>
      </c>
    </row>
    <row r="50" spans="1:8" s="1" customFormat="1" ht="24.75" customHeight="1">
      <c r="A50" s="24" t="s">
        <v>136</v>
      </c>
      <c r="B50" s="27">
        <v>0</v>
      </c>
      <c r="C50" s="4"/>
      <c r="D50" s="4">
        <f t="shared" si="2"/>
        <v>0</v>
      </c>
      <c r="E50" s="24" t="s">
        <v>137</v>
      </c>
      <c r="F50" s="28">
        <v>966</v>
      </c>
      <c r="G50" s="4">
        <v>529</v>
      </c>
      <c r="H50" s="29">
        <f t="shared" si="3"/>
        <v>1495</v>
      </c>
    </row>
    <row r="51" spans="1:8" s="1" customFormat="1" ht="24.75" customHeight="1">
      <c r="A51" s="30" t="s">
        <v>138</v>
      </c>
      <c r="B51" s="27">
        <v>0</v>
      </c>
      <c r="C51" s="4"/>
      <c r="D51" s="4">
        <f t="shared" si="2"/>
        <v>0</v>
      </c>
      <c r="E51" s="30" t="s">
        <v>139</v>
      </c>
      <c r="F51" s="28">
        <v>3401</v>
      </c>
      <c r="G51" s="4"/>
      <c r="H51" s="29">
        <f t="shared" si="3"/>
        <v>3401</v>
      </c>
    </row>
    <row r="52" spans="1:8" s="1" customFormat="1" ht="24.75" customHeight="1">
      <c r="A52" s="30" t="s">
        <v>140</v>
      </c>
      <c r="B52" s="27">
        <v>3000</v>
      </c>
      <c r="C52" s="4">
        <v>42900</v>
      </c>
      <c r="D52" s="4">
        <f t="shared" si="2"/>
        <v>45900</v>
      </c>
      <c r="E52" s="30" t="s">
        <v>141</v>
      </c>
      <c r="F52" s="28">
        <v>0</v>
      </c>
      <c r="G52" s="4"/>
      <c r="H52" s="29">
        <f t="shared" si="3"/>
        <v>0</v>
      </c>
    </row>
    <row r="53" spans="1:8" s="1" customFormat="1" ht="24.75" customHeight="1">
      <c r="A53" s="31" t="s">
        <v>142</v>
      </c>
      <c r="B53" s="23">
        <f>B5+B46+B49+B50+B51+B52</f>
        <v>66475</v>
      </c>
      <c r="C53" s="23">
        <f>C5+C46+C49+C50+C51+C52</f>
        <v>97650</v>
      </c>
      <c r="D53" s="23">
        <f>D5+D46+D49+D50+D51+D52</f>
        <v>164125</v>
      </c>
      <c r="E53" s="31" t="s">
        <v>143</v>
      </c>
      <c r="F53" s="25">
        <f>F5+F46+F49+F50+F51+F52</f>
        <v>66475</v>
      </c>
      <c r="G53" s="25">
        <f>G5+G46+G49+G50+G51+G52</f>
        <v>97650</v>
      </c>
      <c r="H53" s="25">
        <f>H5+H46+H49+H50+H51+H52</f>
        <v>164125</v>
      </c>
    </row>
  </sheetData>
  <sheetProtection/>
  <mergeCells count="4">
    <mergeCell ref="A1:H1"/>
    <mergeCell ref="A3:D3"/>
    <mergeCell ref="E3:H3"/>
    <mergeCell ref="A2:H2"/>
  </mergeCells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</cp:lastModifiedBy>
  <cp:lastPrinted>2023-02-17T00:06:46Z</cp:lastPrinted>
  <dcterms:created xsi:type="dcterms:W3CDTF">2006-09-16T00:00:00Z</dcterms:created>
  <dcterms:modified xsi:type="dcterms:W3CDTF">2022-08-17T00:37:34Z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1A1186BC59704FCF93075D05FA7FFF43</vt:lpwstr>
  </property>
  <property fmtid="{D5CDD505-2E9C-101B-9397-08002B2CF9AE}" pid="3" name="KSOProductBuildVer">
    <vt:lpwstr>2052-11.1.0.12302</vt:lpwstr>
  </property>
</Properties>
</file>